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45" windowWidth="19065" windowHeight="6705"/>
  </bookViews>
  <sheets>
    <sheet name="ДОУ" sheetId="7" r:id="rId1"/>
    <sheet name="ОУ" sheetId="10" r:id="rId2"/>
    <sheet name="ДОП" sheetId="11" r:id="rId3"/>
    <sheet name="казен" sheetId="12" r:id="rId4"/>
    <sheet name="Лист1" sheetId="13" r:id="rId5"/>
  </sheets>
  <calcPr calcId="145621"/>
</workbook>
</file>

<file path=xl/calcChain.xml><?xml version="1.0" encoding="utf-8"?>
<calcChain xmlns="http://schemas.openxmlformats.org/spreadsheetml/2006/main">
  <c r="E37" i="10" l="1"/>
  <c r="E36" i="10"/>
  <c r="E35" i="10"/>
  <c r="E34" i="10"/>
  <c r="E32" i="10"/>
  <c r="E64" i="10" l="1"/>
  <c r="E60" i="10"/>
  <c r="E58" i="10"/>
  <c r="E55" i="10"/>
  <c r="E54" i="10"/>
  <c r="E53" i="10"/>
  <c r="E52" i="10"/>
  <c r="E49" i="10"/>
  <c r="E48" i="10"/>
  <c r="E13" i="10"/>
  <c r="E47" i="10"/>
  <c r="E44" i="10"/>
  <c r="E43" i="10"/>
  <c r="E42" i="10"/>
  <c r="E41" i="10"/>
  <c r="E40" i="10"/>
  <c r="E39" i="10"/>
  <c r="E38" i="10"/>
  <c r="E31" i="10"/>
  <c r="E30" i="10"/>
  <c r="E29" i="10"/>
  <c r="E27" i="10"/>
  <c r="E26" i="10"/>
  <c r="E25" i="10"/>
  <c r="E20" i="10"/>
  <c r="E19" i="10"/>
  <c r="E17" i="10"/>
  <c r="E16" i="10"/>
  <c r="E15" i="10"/>
  <c r="E12" i="10"/>
  <c r="E11" i="10"/>
  <c r="E10" i="10"/>
  <c r="E7" i="10"/>
  <c r="E6" i="10"/>
  <c r="E5" i="10"/>
  <c r="E33" i="10"/>
  <c r="E27" i="7"/>
  <c r="E4" i="7"/>
</calcChain>
</file>

<file path=xl/sharedStrings.xml><?xml version="1.0" encoding="utf-8"?>
<sst xmlns="http://schemas.openxmlformats.org/spreadsheetml/2006/main" count="282" uniqueCount="169">
  <si>
    <t>Каныгина Виктория Евгеньевна</t>
  </si>
  <si>
    <t>Кочеткова Светлана Анатольевна</t>
  </si>
  <si>
    <t>Николенко Элеонора Викторовна</t>
  </si>
  <si>
    <t>Костина Ольга Каримовна</t>
  </si>
  <si>
    <t>Астрова Светлана Павловна</t>
  </si>
  <si>
    <t>Дерябина Ольга Васильевна</t>
  </si>
  <si>
    <t>Посохина Наталья Анатольевна</t>
  </si>
  <si>
    <t>Кудинова Надежда Павловна</t>
  </si>
  <si>
    <t>Шершнева Вера Борисовна</t>
  </si>
  <si>
    <t>Ивашева Елена Владимировна</t>
  </si>
  <si>
    <t>Голова Ольга Викторовна</t>
  </si>
  <si>
    <t>Королева Марина Рудольфовна</t>
  </si>
  <si>
    <t>Пичкаскова Наталия Игоревна</t>
  </si>
  <si>
    <t>Дошкольные образовательные учреждения</t>
  </si>
  <si>
    <t>Окунева Наталья Викторовна</t>
  </si>
  <si>
    <t>Чувашов Игорь Александрович</t>
  </si>
  <si>
    <t>Кабаева Светлана Викторовна</t>
  </si>
  <si>
    <t>Попова Татьяна Павловна</t>
  </si>
  <si>
    <t>Бидонько Марина Флегонтовна</t>
  </si>
  <si>
    <t xml:space="preserve">Никитина Светлана Николаевна </t>
  </si>
  <si>
    <t>Кочнева Ольга Владимировна</t>
  </si>
  <si>
    <t>Орт Екатерина Викторовна</t>
  </si>
  <si>
    <t>№ п/п</t>
  </si>
  <si>
    <t>Драницына Лилия Александровна</t>
  </si>
  <si>
    <t xml:space="preserve">Генне Елена Ивановна                                                           </t>
  </si>
  <si>
    <t xml:space="preserve">Попеляева  Лариса Васильевна                           </t>
  </si>
  <si>
    <t xml:space="preserve">Мусихина Елена Михайловна                    </t>
  </si>
  <si>
    <t>муниципальное автономное дошкольное образовательное учреждение «Детский сад № 32 комбинированного вида»</t>
  </si>
  <si>
    <t>муниципальное автономное дошкольное образовательное учреждение «Детский сад № 50»</t>
  </si>
  <si>
    <t>муниципальное автономное учреждение дополнительного образования «Центр детского творчества»</t>
  </si>
  <si>
    <t>муниципальное автономное общеобразовательное учреждение «Средняя общеобразовательная школа № 17»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</si>
  <si>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</si>
  <si>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муниципальное автономное дошкольное образовательное учреждение «Детский сад № 40 комбинированного вида»</t>
  </si>
  <si>
    <t>муниципальное автономное дошкольное образовательное учреждение «Детский сад № 47 комбинированного вида»</t>
  </si>
  <si>
    <t>Котряхова Светлана Николаевна</t>
  </si>
  <si>
    <t>муниципальное автономное общеобразовательное учреждение «Средняя общеобразовательная школа № 1»</t>
  </si>
  <si>
    <t>муниципальное автономное общеобразовательное учреждение «Средняя общеобразовательная школа № 2»</t>
  </si>
  <si>
    <t>муниципальное автономное  общеобразовательное учреждение «Основная общеобразовательная школа № 5»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</si>
  <si>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</si>
  <si>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15»</t>
  </si>
  <si>
    <t>муниципальное автономное  общеобразовательное учреждение «Средняя общеобразовательная школа № 23 с углубленным  изучением отдельных предметов»</t>
  </si>
  <si>
    <t>муниципальное автономное общеобразовательное учреждение «Средняя общеобразовательная школа № 24»</t>
  </si>
  <si>
    <t>муниципальное автономное общеобразовательное учреждение «Основная общеобразовательная школа № 28»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</si>
  <si>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</si>
  <si>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муниципальное автономное дошкольное образовательное учреждение «Детский сад № 27»</t>
  </si>
  <si>
    <t>муниципальное автономное общеобразовательное учреждение «Средняя общеобразовательная  школа  № 32»</t>
  </si>
  <si>
    <t>муниципальное автономное общеобразовательное учреждение «Средняя общеобразовательная школа № 3»</t>
  </si>
  <si>
    <t>муниципальное автономное общеобразовательное учреждение «Основная общеобразовательная школа № 18»</t>
  </si>
  <si>
    <t xml:space="preserve">ФИО </t>
  </si>
  <si>
    <t xml:space="preserve">Прутьян Александра Ильдусовна                        </t>
  </si>
  <si>
    <t>заведующий</t>
  </si>
  <si>
    <t>заместитель заведующего по административно- хозяйственной части</t>
  </si>
  <si>
    <t>заместитель заведующего по административно- хозяйственной работе</t>
  </si>
  <si>
    <t>главный бухгалтер</t>
  </si>
  <si>
    <t>Кузьмина Инга Витальевна</t>
  </si>
  <si>
    <t>Миллер Галина Сергеевна</t>
  </si>
  <si>
    <t>Блек Ольга Анатольевна</t>
  </si>
  <si>
    <t>Клейн Наталия Александровна</t>
  </si>
  <si>
    <t>Общеобразовательные учреждения</t>
  </si>
  <si>
    <t xml:space="preserve">Родионова Ольга Георгиевна                </t>
  </si>
  <si>
    <t xml:space="preserve">Чиклянова Любовь Сергеевна                        </t>
  </si>
  <si>
    <t>директор</t>
  </si>
  <si>
    <t>заместитель директора</t>
  </si>
  <si>
    <t>Широкова Юлия Александровна</t>
  </si>
  <si>
    <t>Жевлакова Наталья Геннадьевна</t>
  </si>
  <si>
    <t>Вискунова Елена Владимировна</t>
  </si>
  <si>
    <t>Скареднова Надежда Леонидовна</t>
  </si>
  <si>
    <t>Реймер Ирина Сергеевна</t>
  </si>
  <si>
    <t>Келлер Людмила Адамовна</t>
  </si>
  <si>
    <t>Синаева Рузалия Миннеидрисовна</t>
  </si>
  <si>
    <t>Зайцев Владимир Васильевич</t>
  </si>
  <si>
    <t>Митрофанов Иван Викторович</t>
  </si>
  <si>
    <t>Выжнайкина Галина Евгениевна</t>
  </si>
  <si>
    <t>Учреждения дополнительного образования</t>
  </si>
  <si>
    <t>Директор</t>
  </si>
  <si>
    <t>Колмогорцева Тамара Аркадьевна</t>
  </si>
  <si>
    <t>муниципальное казенное учреждение "Централизованная бухгалтерия муниципальных учреждений образования городского округа Краснотурьинск"</t>
  </si>
  <si>
    <t>Пахомова Татьяна Александровна</t>
  </si>
  <si>
    <t>Главный бухгалтер</t>
  </si>
  <si>
    <t>Нохрин Олег Николаевич</t>
  </si>
  <si>
    <t>Бочкарева Елена Владимировна</t>
  </si>
  <si>
    <t>Носкова Ольга Владимировна</t>
  </si>
  <si>
    <t>Зобернюс Ольга Павловна</t>
  </si>
  <si>
    <t>Полякова Елена Владимировна</t>
  </si>
  <si>
    <t>Ершова Ольга Анатольевна</t>
  </si>
  <si>
    <t>Касьянова Елена Ивановна</t>
  </si>
  <si>
    <t>Половинкина Ольга Николаевна</t>
  </si>
  <si>
    <t>Бондарь Юлия Алексеевна</t>
  </si>
  <si>
    <t>Мерлина Любовь Николаевна</t>
  </si>
  <si>
    <t>Саранчук Людмила Анатольевна</t>
  </si>
  <si>
    <t>Рулева Татьяна Васильевна</t>
  </si>
  <si>
    <t>Толстоухова Татьяна Сергеевна</t>
  </si>
  <si>
    <t>Бойченко Оксана Александровна</t>
  </si>
  <si>
    <t>Ларина Ирина Анатольевна</t>
  </si>
  <si>
    <t xml:space="preserve">Прозорова Елена Анатольевна                 </t>
  </si>
  <si>
    <t>Верхорубова Ольга Владимировна</t>
  </si>
  <si>
    <t xml:space="preserve">Казенные учреждения </t>
  </si>
  <si>
    <t>Шлегель Ирина Александровна</t>
  </si>
  <si>
    <t>Мишарина Алевтина Петровна</t>
  </si>
  <si>
    <t>Кем Сергей Иванович</t>
  </si>
  <si>
    <t>Мухина Валентина Германовна</t>
  </si>
  <si>
    <t>Леонова Валентина Николаевна</t>
  </si>
  <si>
    <t>Петрова Валентина Викторовна</t>
  </si>
  <si>
    <t>Ельшина Наталья Викторовна</t>
  </si>
  <si>
    <t>Серебрякова Нэлли Владимировна</t>
  </si>
  <si>
    <t>Филипова Наталья Владимировна</t>
  </si>
  <si>
    <t>Калиничева Светлана Мушеговна</t>
  </si>
  <si>
    <t>Резникова Светлана Александровна</t>
  </si>
  <si>
    <t>Стрелец Елена Валерьевна</t>
  </si>
  <si>
    <t>Калинина Александра Сергеевна</t>
  </si>
  <si>
    <t>Морозова Елена Ивановна</t>
  </si>
  <si>
    <t>Кишмерешкина Наталия Валерьевна</t>
  </si>
  <si>
    <t>Гайдуков Андрей Николаевич</t>
  </si>
  <si>
    <t>Смолина Кристина Владимировна</t>
  </si>
  <si>
    <t>заместитель директора по административно- хозяйственной части</t>
  </si>
  <si>
    <t>Королева Екатерина Николаевна</t>
  </si>
  <si>
    <t>Махно Евгений Павлович</t>
  </si>
  <si>
    <t>муниципальное автономное учреждение "Центр развития и мониторинга образовательных учреждений городского округа Краснотурьинск"</t>
  </si>
  <si>
    <t>Ли Лариса Геннадиевна</t>
  </si>
  <si>
    <t>Руководитель технопарка</t>
  </si>
  <si>
    <t>Карасова Анна Александровна</t>
  </si>
  <si>
    <t>Вибе Артем Иванович</t>
  </si>
  <si>
    <t>Лиханова Юлия Михайловна</t>
  </si>
  <si>
    <t>муниципальное автономное учреждение "Уральский инновационный молодежный центр"</t>
  </si>
  <si>
    <t>Кран Марина Александровна</t>
  </si>
  <si>
    <t>Якушева Екатерина Ивановна</t>
  </si>
  <si>
    <t>Светлакова Елена Валерьевна</t>
  </si>
  <si>
    <t>Селлер Елена Александровна</t>
  </si>
  <si>
    <t>Устинова Ольга Генриховна</t>
  </si>
  <si>
    <t>Ганзер Оксана Владимировна</t>
  </si>
  <si>
    <t>Мелентьева Марина Сергеевна</t>
  </si>
  <si>
    <t>Харебова Светлана Владимировна</t>
  </si>
  <si>
    <t>Писаренко Вероника Валерьевна</t>
  </si>
  <si>
    <t>Щупова Анна Валерьевна</t>
  </si>
  <si>
    <t>Чекасин Валерий Сергеевич</t>
  </si>
  <si>
    <t>Голубева Марина Николаевна</t>
  </si>
  <si>
    <t>Окулова Кристина Игоревна</t>
  </si>
  <si>
    <t>Севрюкова Оксана Владимировна</t>
  </si>
  <si>
    <t>муниципальное автономное учреждение
«Оздоровительный комплекс «Восход»</t>
  </si>
  <si>
    <t>Трефилова Людмила Николаевна</t>
  </si>
  <si>
    <t>Кожухова Лариса Анатольевна</t>
  </si>
  <si>
    <t>Трусова Лариса Эдуардовна</t>
  </si>
  <si>
    <t>Полякова Екатерина Ивановна</t>
  </si>
  <si>
    <t>Цывунина Марина Владимировна</t>
  </si>
  <si>
    <t>Козьякова Татьяна Николаевна</t>
  </si>
  <si>
    <t>Семакина Юлия Васильевна</t>
  </si>
  <si>
    <t>Наименование учреждения</t>
  </si>
  <si>
    <t>Занимаемая должность</t>
  </si>
  <si>
    <t>Среднемесячная заработная плата за 2023 год (руб.)</t>
  </si>
  <si>
    <t>муниципальное автономное учреждение дополнительного образования «Станция юных натуралистов»</t>
  </si>
  <si>
    <t>муниципальное автономное дошкольное образовательное учреждение «Детский сад № 2»</t>
  </si>
  <si>
    <t>муниципальное автономное дошкольное образовательное учреждение «Детский сад № 4»</t>
  </si>
  <si>
    <t>муниципальное автономное дошкольное образовательное учреждение «Детский сад № 8»</t>
  </si>
  <si>
    <t>муниципальное автономное дошкольное образовательное учреждение «Детский сад № 11»</t>
  </si>
  <si>
    <t>муниципальное автономное дошкольное образовательное учреждение «Детский сад №14 комбинированного вида»</t>
  </si>
  <si>
    <t>муниципальное автономное дошкольное образовательное учреждение «Детский сад № 15»</t>
  </si>
  <si>
    <t>муниципальное автономное дошкольное образовательное учреждение «Детский сад № 16»</t>
  </si>
  <si>
    <t>муниципальное автономное дошкольное образовательное учреждение «Детский сад № 19 комбинированного вида»</t>
  </si>
  <si>
    <t>муниципальное автономное дошкольное образовательное учреждение «Детский сад № 21»</t>
  </si>
  <si>
    <t>муниципальное автономное дошкольное образовательное учреждение «Детский сад № 23»</t>
  </si>
  <si>
    <t>муниципальное автономное дошкольное образовательное учреждение «Детский сад № 25»</t>
  </si>
  <si>
    <t>муниципальное автономное дошкольное образовательное учреждение «Детский сад № 29»</t>
  </si>
  <si>
    <t>муниципальное автономное дошкольное образовательное учреждение «Детский сад № 34»</t>
  </si>
  <si>
    <t>муниципальное автономное дошкольное образовательное учреждение «Детский сад № 42»</t>
  </si>
  <si>
    <t>муниципальное автономное дошкольное образовательное учреждение «Детский сад № 44»</t>
  </si>
  <si>
    <t>муниципальное автономное дошкольное образовательное учреждение «Детский сад № 48 комбинированного вида»</t>
  </si>
  <si>
    <t>Лупашко Наталья Михайловна</t>
  </si>
  <si>
    <t>Поздняков Андрей Юрьевич</t>
  </si>
  <si>
    <t>муниципальное автономное дошкольное образовательное учреждение «Детский сад № 46 комбинированного вида»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</si>
</sst>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4" fontId="7" fillId="3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9" fontId="5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4" fontId="6" fillId="3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5" fillId="2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6" fillId="3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="80" zoomScaleNormal="80" workbookViewId="0">
      <selection activeCell="B2" sqref="B2"/>
    </sheetView>
  </sheetViews>
  <sheetFormatPr defaultColWidth="8.85546875" defaultRowHeight="14.25" x14ac:dyDescent="0.2"/>
  <cols>
    <col min="1" max="1" width="8.85546875" style="37" customWidth="1"/>
    <col min="2" max="2" width="49.85546875" style="2" customWidth="1"/>
    <col min="3" max="3" width="25.85546875" style="2" customWidth="1"/>
    <col min="4" max="4" width="22.28515625" style="2" customWidth="1"/>
    <col min="5" max="5" width="19" style="2" customWidth="1"/>
    <col min="6" max="16384" width="8.85546875" style="2"/>
  </cols>
  <sheetData>
    <row r="1" spans="1:5" ht="18" x14ac:dyDescent="0.25">
      <c r="A1" s="51" t="s">
        <v>13</v>
      </c>
      <c r="B1" s="51"/>
      <c r="C1" s="51"/>
      <c r="D1" s="51"/>
      <c r="E1" s="51"/>
    </row>
    <row r="2" spans="1:5" s="3" customFormat="1" ht="45" x14ac:dyDescent="0.2">
      <c r="A2" s="1" t="s">
        <v>22</v>
      </c>
      <c r="B2" s="1" t="s">
        <v>146</v>
      </c>
      <c r="C2" s="1" t="s">
        <v>147</v>
      </c>
      <c r="D2" s="1" t="s">
        <v>48</v>
      </c>
      <c r="E2" s="1" t="s">
        <v>148</v>
      </c>
    </row>
    <row r="3" spans="1:5" ht="54" customHeight="1" x14ac:dyDescent="0.2">
      <c r="A3" s="39">
        <v>1</v>
      </c>
      <c r="B3" s="22" t="s">
        <v>150</v>
      </c>
      <c r="C3" s="32" t="s">
        <v>50</v>
      </c>
      <c r="D3" s="27" t="s">
        <v>25</v>
      </c>
      <c r="E3" s="35">
        <v>53906.57</v>
      </c>
    </row>
    <row r="4" spans="1:5" ht="34.15" customHeight="1" x14ac:dyDescent="0.2">
      <c r="A4" s="44">
        <v>2</v>
      </c>
      <c r="B4" s="45" t="s">
        <v>151</v>
      </c>
      <c r="C4" s="32" t="s">
        <v>50</v>
      </c>
      <c r="D4" s="27" t="s">
        <v>19</v>
      </c>
      <c r="E4" s="48">
        <f>((52709.71*5)+(48344.28*7))/12</f>
        <v>50163.209166666667</v>
      </c>
    </row>
    <row r="5" spans="1:5" ht="30" x14ac:dyDescent="0.2">
      <c r="A5" s="38">
        <v>4</v>
      </c>
      <c r="B5" s="22" t="s">
        <v>152</v>
      </c>
      <c r="C5" s="32" t="s">
        <v>50</v>
      </c>
      <c r="D5" s="27" t="s">
        <v>0</v>
      </c>
      <c r="E5" s="35">
        <v>51663.199999999997</v>
      </c>
    </row>
    <row r="6" spans="1:5" ht="45" x14ac:dyDescent="0.2">
      <c r="A6" s="38">
        <v>5</v>
      </c>
      <c r="B6" s="22" t="s">
        <v>153</v>
      </c>
      <c r="C6" s="32" t="s">
        <v>50</v>
      </c>
      <c r="D6" s="27" t="s">
        <v>24</v>
      </c>
      <c r="E6" s="35">
        <v>57331.22</v>
      </c>
    </row>
    <row r="7" spans="1:5" ht="45" x14ac:dyDescent="0.2">
      <c r="A7" s="38">
        <v>6</v>
      </c>
      <c r="B7" s="22" t="s">
        <v>154</v>
      </c>
      <c r="C7" s="32" t="s">
        <v>50</v>
      </c>
      <c r="D7" s="27" t="s">
        <v>57</v>
      </c>
      <c r="E7" s="35">
        <v>56231.17</v>
      </c>
    </row>
    <row r="8" spans="1:5" ht="47.25" customHeight="1" x14ac:dyDescent="0.2">
      <c r="A8" s="52">
        <v>7</v>
      </c>
      <c r="B8" s="53" t="s">
        <v>155</v>
      </c>
      <c r="C8" s="32" t="s">
        <v>50</v>
      </c>
      <c r="D8" s="27" t="s">
        <v>1</v>
      </c>
      <c r="E8" s="35">
        <v>51696.62</v>
      </c>
    </row>
    <row r="9" spans="1:5" ht="60" x14ac:dyDescent="0.2">
      <c r="A9" s="52"/>
      <c r="B9" s="53"/>
      <c r="C9" s="27" t="s">
        <v>52</v>
      </c>
      <c r="D9" s="27" t="s">
        <v>105</v>
      </c>
      <c r="E9" s="35">
        <v>47528.14</v>
      </c>
    </row>
    <row r="10" spans="1:5" ht="54" customHeight="1" x14ac:dyDescent="0.2">
      <c r="A10" s="38">
        <v>8</v>
      </c>
      <c r="B10" s="41" t="s">
        <v>156</v>
      </c>
      <c r="C10" s="32" t="s">
        <v>50</v>
      </c>
      <c r="D10" s="30" t="s">
        <v>129</v>
      </c>
      <c r="E10" s="35">
        <v>54014.82</v>
      </c>
    </row>
    <row r="11" spans="1:5" ht="32.25" customHeight="1" x14ac:dyDescent="0.2">
      <c r="A11" s="52">
        <v>9</v>
      </c>
      <c r="B11" s="54" t="s">
        <v>157</v>
      </c>
      <c r="C11" s="32" t="s">
        <v>50</v>
      </c>
      <c r="D11" s="27" t="s">
        <v>49</v>
      </c>
      <c r="E11" s="35">
        <v>63256.29</v>
      </c>
    </row>
    <row r="12" spans="1:5" ht="60" x14ac:dyDescent="0.2">
      <c r="A12" s="52"/>
      <c r="B12" s="54"/>
      <c r="C12" s="27" t="s">
        <v>52</v>
      </c>
      <c r="D12" s="27" t="s">
        <v>127</v>
      </c>
      <c r="E12" s="48">
        <v>55235.22</v>
      </c>
    </row>
    <row r="13" spans="1:5" ht="45" x14ac:dyDescent="0.2">
      <c r="A13" s="38">
        <v>10</v>
      </c>
      <c r="B13" s="22" t="s">
        <v>158</v>
      </c>
      <c r="C13" s="32" t="s">
        <v>50</v>
      </c>
      <c r="D13" s="30" t="s">
        <v>102</v>
      </c>
      <c r="E13" s="48">
        <v>59994.93</v>
      </c>
    </row>
    <row r="14" spans="1:5" ht="45" x14ac:dyDescent="0.2">
      <c r="A14" s="38">
        <v>11</v>
      </c>
      <c r="B14" s="22" t="s">
        <v>159</v>
      </c>
      <c r="C14" s="32" t="s">
        <v>50</v>
      </c>
      <c r="D14" s="30" t="s">
        <v>2</v>
      </c>
      <c r="E14" s="48">
        <v>51100.29</v>
      </c>
    </row>
    <row r="15" spans="1:5" ht="45" x14ac:dyDescent="0.2">
      <c r="A15" s="38">
        <v>12</v>
      </c>
      <c r="B15" s="22" t="s">
        <v>160</v>
      </c>
      <c r="C15" s="32" t="s">
        <v>50</v>
      </c>
      <c r="D15" s="30" t="s">
        <v>23</v>
      </c>
      <c r="E15" s="48">
        <v>57489.55</v>
      </c>
    </row>
    <row r="16" spans="1:5" ht="30" customHeight="1" x14ac:dyDescent="0.2">
      <c r="A16" s="38">
        <v>13</v>
      </c>
      <c r="B16" s="41" t="s">
        <v>44</v>
      </c>
      <c r="C16" s="32" t="s">
        <v>50</v>
      </c>
      <c r="D16" s="30" t="s">
        <v>137</v>
      </c>
      <c r="E16" s="48">
        <v>43788.02</v>
      </c>
    </row>
    <row r="17" spans="1:5" ht="47.25" customHeight="1" x14ac:dyDescent="0.2">
      <c r="A17" s="52">
        <v>14</v>
      </c>
      <c r="B17" s="54" t="s">
        <v>161</v>
      </c>
      <c r="C17" s="32" t="s">
        <v>50</v>
      </c>
      <c r="D17" s="30" t="s">
        <v>5</v>
      </c>
      <c r="E17" s="48">
        <v>65649.740000000005</v>
      </c>
    </row>
    <row r="18" spans="1:5" ht="60" x14ac:dyDescent="0.2">
      <c r="A18" s="52"/>
      <c r="B18" s="54"/>
      <c r="C18" s="27" t="s">
        <v>52</v>
      </c>
      <c r="D18" s="30" t="s">
        <v>56</v>
      </c>
      <c r="E18" s="48">
        <v>40459.879999999997</v>
      </c>
    </row>
    <row r="19" spans="1:5" ht="47.25" customHeight="1" x14ac:dyDescent="0.2">
      <c r="A19" s="52">
        <v>15</v>
      </c>
      <c r="B19" s="53" t="s">
        <v>27</v>
      </c>
      <c r="C19" s="32" t="s">
        <v>50</v>
      </c>
      <c r="D19" s="27" t="s">
        <v>14</v>
      </c>
      <c r="E19" s="48">
        <v>65546.52</v>
      </c>
    </row>
    <row r="20" spans="1:5" ht="81" customHeight="1" x14ac:dyDescent="0.2">
      <c r="A20" s="52"/>
      <c r="B20" s="53"/>
      <c r="C20" s="27" t="s">
        <v>52</v>
      </c>
      <c r="D20" s="27" t="s">
        <v>95</v>
      </c>
      <c r="E20" s="48">
        <v>46983.4</v>
      </c>
    </row>
    <row r="21" spans="1:5" ht="45" x14ac:dyDescent="0.2">
      <c r="A21" s="38">
        <v>16</v>
      </c>
      <c r="B21" s="22" t="s">
        <v>162</v>
      </c>
      <c r="C21" s="32" t="s">
        <v>50</v>
      </c>
      <c r="D21" s="30" t="s">
        <v>3</v>
      </c>
      <c r="E21" s="48">
        <v>49560.07</v>
      </c>
    </row>
    <row r="22" spans="1:5" ht="30" x14ac:dyDescent="0.2">
      <c r="A22" s="52">
        <v>17</v>
      </c>
      <c r="B22" s="53" t="s">
        <v>32</v>
      </c>
      <c r="C22" s="32" t="s">
        <v>50</v>
      </c>
      <c r="D22" s="30" t="s">
        <v>4</v>
      </c>
      <c r="E22" s="48">
        <v>66363.92</v>
      </c>
    </row>
    <row r="23" spans="1:5" ht="87" customHeight="1" x14ac:dyDescent="0.2">
      <c r="A23" s="52"/>
      <c r="B23" s="53"/>
      <c r="C23" s="27" t="s">
        <v>52</v>
      </c>
      <c r="D23" s="30" t="s">
        <v>54</v>
      </c>
      <c r="E23" s="48">
        <v>55259.43</v>
      </c>
    </row>
    <row r="24" spans="1:5" ht="47.25" customHeight="1" x14ac:dyDescent="0.2">
      <c r="A24" s="52">
        <v>18</v>
      </c>
      <c r="B24" s="53" t="s">
        <v>163</v>
      </c>
      <c r="C24" s="32" t="s">
        <v>50</v>
      </c>
      <c r="D24" s="30" t="s">
        <v>26</v>
      </c>
      <c r="E24" s="48">
        <v>65296.72</v>
      </c>
    </row>
    <row r="25" spans="1:5" ht="60" x14ac:dyDescent="0.2">
      <c r="A25" s="52"/>
      <c r="B25" s="53"/>
      <c r="C25" s="27" t="s">
        <v>52</v>
      </c>
      <c r="D25" s="27" t="s">
        <v>111</v>
      </c>
      <c r="E25" s="48">
        <v>41937.99</v>
      </c>
    </row>
    <row r="26" spans="1:5" ht="53.25" customHeight="1" x14ac:dyDescent="0.2">
      <c r="A26" s="38">
        <v>19</v>
      </c>
      <c r="B26" s="41" t="s">
        <v>164</v>
      </c>
      <c r="C26" s="32" t="s">
        <v>50</v>
      </c>
      <c r="D26" s="27" t="s">
        <v>128</v>
      </c>
      <c r="E26" s="48">
        <v>60500.4</v>
      </c>
    </row>
    <row r="27" spans="1:5" ht="51.6" customHeight="1" x14ac:dyDescent="0.2">
      <c r="A27" s="43">
        <v>20</v>
      </c>
      <c r="B27" s="45" t="s">
        <v>168</v>
      </c>
      <c r="C27" s="32" t="s">
        <v>50</v>
      </c>
      <c r="D27" s="30" t="s">
        <v>113</v>
      </c>
      <c r="E27" s="48">
        <f>((48399.42*7)+(70053.74*5))/12</f>
        <v>57422.053333333337</v>
      </c>
    </row>
    <row r="28" spans="1:5" ht="30" x14ac:dyDescent="0.2">
      <c r="A28" s="52">
        <v>21</v>
      </c>
      <c r="B28" s="53" t="s">
        <v>33</v>
      </c>
      <c r="C28" s="32" t="s">
        <v>50</v>
      </c>
      <c r="D28" s="30" t="s">
        <v>6</v>
      </c>
      <c r="E28" s="48">
        <v>64465.3</v>
      </c>
    </row>
    <row r="29" spans="1:5" ht="80.45" customHeight="1" x14ac:dyDescent="0.2">
      <c r="A29" s="52"/>
      <c r="B29" s="53"/>
      <c r="C29" s="27" t="s">
        <v>52</v>
      </c>
      <c r="D29" s="30" t="s">
        <v>55</v>
      </c>
      <c r="E29" s="48">
        <v>42099.23</v>
      </c>
    </row>
    <row r="30" spans="1:5" ht="45" x14ac:dyDescent="0.2">
      <c r="A30" s="38">
        <v>22</v>
      </c>
      <c r="B30" s="22" t="s">
        <v>165</v>
      </c>
      <c r="C30" s="32" t="s">
        <v>50</v>
      </c>
      <c r="D30" s="30" t="s">
        <v>7</v>
      </c>
      <c r="E30" s="35">
        <v>59226.99</v>
      </c>
    </row>
    <row r="31" spans="1:5" ht="47.25" customHeight="1" x14ac:dyDescent="0.2">
      <c r="A31" s="55">
        <v>23</v>
      </c>
      <c r="B31" s="53" t="s">
        <v>28</v>
      </c>
      <c r="C31" s="32" t="s">
        <v>50</v>
      </c>
      <c r="D31" s="30" t="s">
        <v>21</v>
      </c>
      <c r="E31" s="35">
        <v>71091.67</v>
      </c>
    </row>
    <row r="32" spans="1:5" ht="60" x14ac:dyDescent="0.2">
      <c r="A32" s="56"/>
      <c r="B32" s="53"/>
      <c r="C32" s="27" t="s">
        <v>52</v>
      </c>
      <c r="D32" s="26" t="s">
        <v>130</v>
      </c>
      <c r="E32" s="35">
        <v>48750.15</v>
      </c>
    </row>
    <row r="33" spans="1:5" ht="15" x14ac:dyDescent="0.2">
      <c r="A33" s="36"/>
      <c r="B33" s="5"/>
      <c r="C33" s="5"/>
      <c r="D33" s="5"/>
      <c r="E33" s="6"/>
    </row>
    <row r="34" spans="1:5" x14ac:dyDescent="0.2">
      <c r="A34" s="36"/>
    </row>
    <row r="35" spans="1:5" x14ac:dyDescent="0.2">
      <c r="A35" s="36"/>
    </row>
    <row r="36" spans="1:5" x14ac:dyDescent="0.2">
      <c r="A36" s="36"/>
    </row>
    <row r="37" spans="1:5" x14ac:dyDescent="0.2">
      <c r="A37" s="36"/>
    </row>
    <row r="38" spans="1:5" x14ac:dyDescent="0.2">
      <c r="A38" s="36"/>
    </row>
    <row r="39" spans="1:5" x14ac:dyDescent="0.2">
      <c r="A39" s="36"/>
    </row>
    <row r="40" spans="1:5" x14ac:dyDescent="0.2">
      <c r="A40" s="36"/>
    </row>
    <row r="41" spans="1:5" x14ac:dyDescent="0.2">
      <c r="A41" s="36"/>
    </row>
    <row r="42" spans="1:5" x14ac:dyDescent="0.2">
      <c r="A42" s="36"/>
    </row>
    <row r="43" spans="1:5" x14ac:dyDescent="0.2">
      <c r="A43" s="36"/>
    </row>
  </sheetData>
  <mergeCells count="17">
    <mergeCell ref="B31:B32"/>
    <mergeCell ref="A11:A12"/>
    <mergeCell ref="B11:B12"/>
    <mergeCell ref="B17:B18"/>
    <mergeCell ref="A17:A18"/>
    <mergeCell ref="A22:A23"/>
    <mergeCell ref="B22:B23"/>
    <mergeCell ref="A31:A32"/>
    <mergeCell ref="A1:E1"/>
    <mergeCell ref="A28:A29"/>
    <mergeCell ref="B28:B29"/>
    <mergeCell ref="A19:A20"/>
    <mergeCell ref="B19:B20"/>
    <mergeCell ref="B8:B9"/>
    <mergeCell ref="A8:A9"/>
    <mergeCell ref="A24:A25"/>
    <mergeCell ref="B24:B25"/>
  </mergeCells>
  <pageMargins left="0.78740157480314965" right="0.31496062992125984" top="0.39370078740157483" bottom="0.3937007874015748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zoomScale="80" zoomScaleNormal="80" workbookViewId="0">
      <selection activeCell="D34" sqref="D34"/>
    </sheetView>
  </sheetViews>
  <sheetFormatPr defaultColWidth="8.85546875" defaultRowHeight="14.25" x14ac:dyDescent="0.2"/>
  <cols>
    <col min="1" max="1" width="8.85546875" style="2" customWidth="1"/>
    <col min="2" max="2" width="37.28515625" style="2" customWidth="1"/>
    <col min="3" max="3" width="24.85546875" style="2" customWidth="1"/>
    <col min="4" max="4" width="42.140625" style="2" customWidth="1"/>
    <col min="5" max="5" width="21.85546875" style="2" customWidth="1"/>
    <col min="6" max="16384" width="8.85546875" style="2"/>
  </cols>
  <sheetData>
    <row r="1" spans="1:5" ht="27" customHeight="1" x14ac:dyDescent="0.25">
      <c r="A1" s="51" t="s">
        <v>58</v>
      </c>
      <c r="B1" s="51"/>
      <c r="C1" s="51"/>
      <c r="D1" s="51"/>
      <c r="E1" s="51"/>
    </row>
    <row r="2" spans="1:5" s="3" customFormat="1" ht="45" x14ac:dyDescent="0.2">
      <c r="A2" s="1" t="s">
        <v>22</v>
      </c>
      <c r="B2" s="1" t="s">
        <v>146</v>
      </c>
      <c r="C2" s="1" t="s">
        <v>147</v>
      </c>
      <c r="D2" s="1" t="s">
        <v>48</v>
      </c>
      <c r="E2" s="1" t="s">
        <v>148</v>
      </c>
    </row>
    <row r="3" spans="1:5" ht="15" x14ac:dyDescent="0.2">
      <c r="A3" s="57">
        <v>1</v>
      </c>
      <c r="B3" s="58" t="s">
        <v>35</v>
      </c>
      <c r="C3" s="26" t="s">
        <v>61</v>
      </c>
      <c r="D3" s="26" t="s">
        <v>34</v>
      </c>
      <c r="E3" s="42">
        <v>95822.47</v>
      </c>
    </row>
    <row r="4" spans="1:5" ht="60" x14ac:dyDescent="0.2">
      <c r="A4" s="57"/>
      <c r="B4" s="58"/>
      <c r="C4" s="27" t="s">
        <v>51</v>
      </c>
      <c r="D4" s="26" t="s">
        <v>97</v>
      </c>
      <c r="E4" s="42">
        <v>54876.87</v>
      </c>
    </row>
    <row r="5" spans="1:5" ht="15" x14ac:dyDescent="0.2">
      <c r="A5" s="57"/>
      <c r="B5" s="58"/>
      <c r="C5" s="26" t="s">
        <v>62</v>
      </c>
      <c r="D5" s="26" t="s">
        <v>98</v>
      </c>
      <c r="E5" s="42">
        <f>57306.15+32494.88</f>
        <v>89801.03</v>
      </c>
    </row>
    <row r="6" spans="1:5" ht="15" x14ac:dyDescent="0.2">
      <c r="A6" s="57"/>
      <c r="B6" s="58"/>
      <c r="C6" s="26" t="s">
        <v>62</v>
      </c>
      <c r="D6" s="26" t="s">
        <v>103</v>
      </c>
      <c r="E6" s="42">
        <f>51209.66+34626</f>
        <v>85835.66</v>
      </c>
    </row>
    <row r="7" spans="1:5" ht="15" x14ac:dyDescent="0.2">
      <c r="A7" s="57"/>
      <c r="B7" s="58"/>
      <c r="C7" s="26" t="s">
        <v>62</v>
      </c>
      <c r="D7" s="26" t="s">
        <v>65</v>
      </c>
      <c r="E7" s="42">
        <f>56004.15+7666</f>
        <v>63670.15</v>
      </c>
    </row>
    <row r="8" spans="1:5" ht="15" x14ac:dyDescent="0.2">
      <c r="A8" s="57">
        <v>2</v>
      </c>
      <c r="B8" s="61" t="s">
        <v>36</v>
      </c>
      <c r="C8" s="26" t="s">
        <v>61</v>
      </c>
      <c r="D8" s="26" t="s">
        <v>99</v>
      </c>
      <c r="E8" s="42">
        <v>81300.820000000007</v>
      </c>
    </row>
    <row r="9" spans="1:5" ht="60" x14ac:dyDescent="0.2">
      <c r="A9" s="57"/>
      <c r="B9" s="61"/>
      <c r="C9" s="27" t="s">
        <v>51</v>
      </c>
      <c r="D9" s="26" t="s">
        <v>66</v>
      </c>
      <c r="E9" s="42">
        <v>44456.36</v>
      </c>
    </row>
    <row r="10" spans="1:5" ht="15" x14ac:dyDescent="0.2">
      <c r="A10" s="57"/>
      <c r="B10" s="61"/>
      <c r="C10" s="26" t="s">
        <v>62</v>
      </c>
      <c r="D10" s="26" t="s">
        <v>135</v>
      </c>
      <c r="E10" s="42">
        <f>54965.43+16490</f>
        <v>71455.429999999993</v>
      </c>
    </row>
    <row r="11" spans="1:5" ht="15" x14ac:dyDescent="0.2">
      <c r="A11" s="57"/>
      <c r="B11" s="61"/>
      <c r="C11" s="26" t="s">
        <v>62</v>
      </c>
      <c r="D11" s="26" t="s">
        <v>67</v>
      </c>
      <c r="E11" s="42">
        <f>53394.82+28465</f>
        <v>81859.820000000007</v>
      </c>
    </row>
    <row r="12" spans="1:5" ht="15" x14ac:dyDescent="0.2">
      <c r="A12" s="57"/>
      <c r="B12" s="61"/>
      <c r="C12" s="26" t="s">
        <v>62</v>
      </c>
      <c r="D12" s="26" t="s">
        <v>68</v>
      </c>
      <c r="E12" s="42">
        <f>46645.43+21262</f>
        <v>67907.429999999993</v>
      </c>
    </row>
    <row r="13" spans="1:5" ht="15" x14ac:dyDescent="0.2">
      <c r="A13" s="57">
        <v>3</v>
      </c>
      <c r="B13" s="58" t="s">
        <v>46</v>
      </c>
      <c r="C13" s="26" t="s">
        <v>61</v>
      </c>
      <c r="D13" s="26" t="s">
        <v>8</v>
      </c>
      <c r="E13" s="42">
        <f>91203.6+9876</f>
        <v>101079.6</v>
      </c>
    </row>
    <row r="14" spans="1:5" ht="45" x14ac:dyDescent="0.2">
      <c r="A14" s="57"/>
      <c r="B14" s="58"/>
      <c r="C14" s="27" t="s">
        <v>114</v>
      </c>
      <c r="D14" s="26" t="s">
        <v>79</v>
      </c>
      <c r="E14" s="42">
        <v>40126.01</v>
      </c>
    </row>
    <row r="15" spans="1:5" ht="15" x14ac:dyDescent="0.2">
      <c r="A15" s="57"/>
      <c r="B15" s="58"/>
      <c r="C15" s="26" t="s">
        <v>62</v>
      </c>
      <c r="D15" s="26" t="s">
        <v>80</v>
      </c>
      <c r="E15" s="42">
        <f>51168.28+19463</f>
        <v>70631.28</v>
      </c>
    </row>
    <row r="16" spans="1:5" ht="15" x14ac:dyDescent="0.2">
      <c r="A16" s="57"/>
      <c r="B16" s="58"/>
      <c r="C16" s="26" t="s">
        <v>62</v>
      </c>
      <c r="D16" s="26" t="s">
        <v>81</v>
      </c>
      <c r="E16" s="42">
        <f>33808.58+37013</f>
        <v>70821.58</v>
      </c>
    </row>
    <row r="17" spans="1:5" ht="15" x14ac:dyDescent="0.2">
      <c r="A17" s="57"/>
      <c r="B17" s="58"/>
      <c r="C17" s="26" t="s">
        <v>62</v>
      </c>
      <c r="D17" s="26" t="s">
        <v>133</v>
      </c>
      <c r="E17" s="42">
        <f>35403.72+11937</f>
        <v>47340.72</v>
      </c>
    </row>
    <row r="18" spans="1:5" ht="24.75" customHeight="1" x14ac:dyDescent="0.2">
      <c r="A18" s="62">
        <v>4</v>
      </c>
      <c r="B18" s="58" t="s">
        <v>37</v>
      </c>
      <c r="C18" s="26" t="s">
        <v>61</v>
      </c>
      <c r="D18" s="28" t="s">
        <v>116</v>
      </c>
      <c r="E18" s="42">
        <v>72532.25</v>
      </c>
    </row>
    <row r="19" spans="1:5" ht="34.5" customHeight="1" x14ac:dyDescent="0.2">
      <c r="A19" s="62"/>
      <c r="B19" s="58"/>
      <c r="C19" s="26" t="s">
        <v>62</v>
      </c>
      <c r="D19" s="28" t="s">
        <v>100</v>
      </c>
      <c r="E19" s="42">
        <f>43671.96+22465</f>
        <v>66136.959999999992</v>
      </c>
    </row>
    <row r="20" spans="1:5" ht="15" x14ac:dyDescent="0.2">
      <c r="A20" s="52">
        <v>5</v>
      </c>
      <c r="B20" s="58" t="s">
        <v>43</v>
      </c>
      <c r="C20" s="26" t="s">
        <v>61</v>
      </c>
      <c r="D20" s="26" t="s">
        <v>94</v>
      </c>
      <c r="E20" s="42">
        <f>101534.57+20249</f>
        <v>121783.57</v>
      </c>
    </row>
    <row r="21" spans="1:5" ht="45" x14ac:dyDescent="0.2">
      <c r="A21" s="52"/>
      <c r="B21" s="58"/>
      <c r="C21" s="27" t="s">
        <v>114</v>
      </c>
      <c r="D21" s="26" t="s">
        <v>139</v>
      </c>
      <c r="E21" s="42">
        <v>63803.28</v>
      </c>
    </row>
    <row r="22" spans="1:5" ht="15" x14ac:dyDescent="0.2">
      <c r="A22" s="52"/>
      <c r="B22" s="58"/>
      <c r="C22" s="26" t="s">
        <v>62</v>
      </c>
      <c r="D22" s="26" t="s">
        <v>82</v>
      </c>
      <c r="E22" s="42">
        <v>56275.519999999997</v>
      </c>
    </row>
    <row r="23" spans="1:5" ht="15" x14ac:dyDescent="0.2">
      <c r="A23" s="52"/>
      <c r="B23" s="58"/>
      <c r="C23" s="26" t="s">
        <v>62</v>
      </c>
      <c r="D23" s="26" t="s">
        <v>140</v>
      </c>
      <c r="E23" s="42">
        <v>71208.42</v>
      </c>
    </row>
    <row r="24" spans="1:5" ht="15" x14ac:dyDescent="0.2">
      <c r="A24" s="52"/>
      <c r="B24" s="58"/>
      <c r="C24" s="26" t="s">
        <v>62</v>
      </c>
      <c r="D24" s="26" t="s">
        <v>141</v>
      </c>
      <c r="E24" s="42">
        <v>68995.679999999993</v>
      </c>
    </row>
    <row r="25" spans="1:5" ht="15" x14ac:dyDescent="0.2">
      <c r="A25" s="52">
        <v>6</v>
      </c>
      <c r="B25" s="58" t="s">
        <v>38</v>
      </c>
      <c r="C25" s="26" t="s">
        <v>61</v>
      </c>
      <c r="D25" s="26" t="s">
        <v>59</v>
      </c>
      <c r="E25" s="42">
        <f>89264.98+22430</f>
        <v>111694.98</v>
      </c>
    </row>
    <row r="26" spans="1:5" ht="15" x14ac:dyDescent="0.2">
      <c r="A26" s="52"/>
      <c r="B26" s="58"/>
      <c r="C26" s="26" t="s">
        <v>62</v>
      </c>
      <c r="D26" s="26" t="s">
        <v>83</v>
      </c>
      <c r="E26" s="42">
        <f>50553.18+33144</f>
        <v>83697.179999999993</v>
      </c>
    </row>
    <row r="27" spans="1:5" ht="15" x14ac:dyDescent="0.2">
      <c r="A27" s="52"/>
      <c r="B27" s="58"/>
      <c r="C27" s="26" t="s">
        <v>62</v>
      </c>
      <c r="D27" s="26" t="s">
        <v>84</v>
      </c>
      <c r="E27" s="42">
        <f>50455.16+35308</f>
        <v>85763.16</v>
      </c>
    </row>
    <row r="28" spans="1:5" ht="45" x14ac:dyDescent="0.2">
      <c r="A28" s="52"/>
      <c r="B28" s="58"/>
      <c r="C28" s="26" t="s">
        <v>114</v>
      </c>
      <c r="D28" s="26" t="s">
        <v>115</v>
      </c>
      <c r="E28" s="42">
        <v>54274.51</v>
      </c>
    </row>
    <row r="29" spans="1:5" ht="15" x14ac:dyDescent="0.2">
      <c r="A29" s="52">
        <v>7</v>
      </c>
      <c r="B29" s="58" t="s">
        <v>39</v>
      </c>
      <c r="C29" s="26" t="s">
        <v>61</v>
      </c>
      <c r="D29" s="26" t="s">
        <v>108</v>
      </c>
      <c r="E29" s="42">
        <f>69034.86+17019</f>
        <v>86053.86</v>
      </c>
    </row>
    <row r="30" spans="1:5" ht="18" customHeight="1" x14ac:dyDescent="0.2">
      <c r="A30" s="52"/>
      <c r="B30" s="58"/>
      <c r="C30" s="26" t="s">
        <v>62</v>
      </c>
      <c r="D30" s="26" t="s">
        <v>107</v>
      </c>
      <c r="E30" s="42">
        <f>60197.37+25294</f>
        <v>85491.37</v>
      </c>
    </row>
    <row r="31" spans="1:5" ht="34.15" customHeight="1" x14ac:dyDescent="0.2">
      <c r="A31" s="52"/>
      <c r="B31" s="58"/>
      <c r="C31" s="26" t="s">
        <v>62</v>
      </c>
      <c r="D31" s="26" t="s">
        <v>124</v>
      </c>
      <c r="E31" s="42">
        <f>64162.09+16474</f>
        <v>80636.09</v>
      </c>
    </row>
    <row r="32" spans="1:5" ht="15" x14ac:dyDescent="0.2">
      <c r="A32" s="52">
        <v>8</v>
      </c>
      <c r="B32" s="58" t="s">
        <v>30</v>
      </c>
      <c r="C32" s="26" t="s">
        <v>61</v>
      </c>
      <c r="D32" s="26" t="s">
        <v>9</v>
      </c>
      <c r="E32" s="42">
        <f>1593838.91/12</f>
        <v>132819.90916666665</v>
      </c>
    </row>
    <row r="33" spans="1:5" ht="45.6" customHeight="1" x14ac:dyDescent="0.2">
      <c r="A33" s="52"/>
      <c r="B33" s="58"/>
      <c r="C33" s="29" t="s">
        <v>51</v>
      </c>
      <c r="D33" s="26" t="s">
        <v>167</v>
      </c>
      <c r="E33" s="42">
        <f>224195.88/4</f>
        <v>56048.97</v>
      </c>
    </row>
    <row r="34" spans="1:5" ht="15" x14ac:dyDescent="0.2">
      <c r="A34" s="52"/>
      <c r="B34" s="58"/>
      <c r="C34" s="26" t="s">
        <v>62</v>
      </c>
      <c r="D34" s="26" t="s">
        <v>63</v>
      </c>
      <c r="E34" s="42">
        <f>1297259.21/12</f>
        <v>108104.93416666666</v>
      </c>
    </row>
    <row r="35" spans="1:5" ht="15" x14ac:dyDescent="0.2">
      <c r="A35" s="52"/>
      <c r="B35" s="58"/>
      <c r="C35" s="26" t="s">
        <v>62</v>
      </c>
      <c r="D35" s="26" t="s">
        <v>64</v>
      </c>
      <c r="E35" s="42">
        <f>1203212.8/12</f>
        <v>100267.73333333334</v>
      </c>
    </row>
    <row r="36" spans="1:5" ht="15" x14ac:dyDescent="0.2">
      <c r="A36" s="52"/>
      <c r="B36" s="58"/>
      <c r="C36" s="26" t="s">
        <v>62</v>
      </c>
      <c r="D36" s="26" t="s">
        <v>20</v>
      </c>
      <c r="E36" s="42">
        <f>910930.86/12</f>
        <v>75910.904999999999</v>
      </c>
    </row>
    <row r="37" spans="1:5" ht="15" x14ac:dyDescent="0.2">
      <c r="A37" s="52"/>
      <c r="B37" s="58"/>
      <c r="C37" s="26" t="s">
        <v>53</v>
      </c>
      <c r="D37" s="26" t="s">
        <v>142</v>
      </c>
      <c r="E37" s="42">
        <f>610436.52/12</f>
        <v>50869.71</v>
      </c>
    </row>
    <row r="38" spans="1:5" ht="65.45" customHeight="1" x14ac:dyDescent="0.2">
      <c r="A38" s="38">
        <v>9</v>
      </c>
      <c r="B38" s="40" t="s">
        <v>47</v>
      </c>
      <c r="C38" s="26" t="s">
        <v>61</v>
      </c>
      <c r="D38" s="29" t="s">
        <v>60</v>
      </c>
      <c r="E38" s="42">
        <f>65832.38+15825</f>
        <v>81657.38</v>
      </c>
    </row>
    <row r="39" spans="1:5" ht="15" x14ac:dyDescent="0.2">
      <c r="A39" s="52">
        <v>10</v>
      </c>
      <c r="B39" s="58" t="s">
        <v>31</v>
      </c>
      <c r="C39" s="26" t="s">
        <v>61</v>
      </c>
      <c r="D39" s="26" t="s">
        <v>11</v>
      </c>
      <c r="E39" s="42">
        <f>94292.52+17155</f>
        <v>111447.52</v>
      </c>
    </row>
    <row r="40" spans="1:5" ht="60" x14ac:dyDescent="0.2">
      <c r="A40" s="52"/>
      <c r="B40" s="58"/>
      <c r="C40" s="27" t="s">
        <v>51</v>
      </c>
      <c r="D40" s="26" t="s">
        <v>134</v>
      </c>
      <c r="E40" s="42">
        <f>56905.45+11003</f>
        <v>67908.45</v>
      </c>
    </row>
    <row r="41" spans="1:5" ht="15" x14ac:dyDescent="0.2">
      <c r="A41" s="52"/>
      <c r="B41" s="58"/>
      <c r="C41" s="26" t="s">
        <v>62</v>
      </c>
      <c r="D41" s="26" t="s">
        <v>69</v>
      </c>
      <c r="E41" s="42">
        <f>57148.32+27544</f>
        <v>84692.32</v>
      </c>
    </row>
    <row r="42" spans="1:5" ht="15" x14ac:dyDescent="0.2">
      <c r="A42" s="52"/>
      <c r="B42" s="58"/>
      <c r="C42" s="26" t="s">
        <v>62</v>
      </c>
      <c r="D42" s="26" t="s">
        <v>70</v>
      </c>
      <c r="E42" s="42">
        <f>48222.78+10652</f>
        <v>58874.78</v>
      </c>
    </row>
    <row r="43" spans="1:5" ht="15" x14ac:dyDescent="0.2">
      <c r="A43" s="52"/>
      <c r="B43" s="58"/>
      <c r="C43" s="26" t="s">
        <v>62</v>
      </c>
      <c r="D43" s="26" t="s">
        <v>71</v>
      </c>
      <c r="E43" s="42">
        <f>53642.41+32267</f>
        <v>85909.41</v>
      </c>
    </row>
    <row r="44" spans="1:5" ht="15" x14ac:dyDescent="0.2">
      <c r="A44" s="52"/>
      <c r="B44" s="58"/>
      <c r="C44" s="26" t="s">
        <v>62</v>
      </c>
      <c r="D44" s="26" t="s">
        <v>72</v>
      </c>
      <c r="E44" s="42">
        <f>44717.61+15073</f>
        <v>59790.61</v>
      </c>
    </row>
    <row r="45" spans="1:5" ht="15" x14ac:dyDescent="0.2">
      <c r="A45" s="52">
        <v>11</v>
      </c>
      <c r="B45" s="58" t="s">
        <v>40</v>
      </c>
      <c r="C45" s="26" t="s">
        <v>61</v>
      </c>
      <c r="D45" s="26" t="s">
        <v>18</v>
      </c>
      <c r="E45" s="42">
        <v>90214.07</v>
      </c>
    </row>
    <row r="46" spans="1:5" ht="60" x14ac:dyDescent="0.2">
      <c r="A46" s="52"/>
      <c r="B46" s="58"/>
      <c r="C46" s="27" t="s">
        <v>51</v>
      </c>
      <c r="D46" s="26" t="s">
        <v>136</v>
      </c>
      <c r="E46" s="42">
        <v>53083.98</v>
      </c>
    </row>
    <row r="47" spans="1:5" ht="15" x14ac:dyDescent="0.2">
      <c r="A47" s="52"/>
      <c r="B47" s="58"/>
      <c r="C47" s="26" t="s">
        <v>62</v>
      </c>
      <c r="D47" s="26" t="s">
        <v>85</v>
      </c>
      <c r="E47" s="42">
        <f>58074.65+23667</f>
        <v>81741.649999999994</v>
      </c>
    </row>
    <row r="48" spans="1:5" ht="15" x14ac:dyDescent="0.2">
      <c r="A48" s="52"/>
      <c r="B48" s="58"/>
      <c r="C48" s="26" t="s">
        <v>62</v>
      </c>
      <c r="D48" s="26" t="s">
        <v>110</v>
      </c>
      <c r="E48" s="42">
        <f>53381.91+34849</f>
        <v>88230.91</v>
      </c>
    </row>
    <row r="49" spans="1:5" ht="15" x14ac:dyDescent="0.2">
      <c r="A49" s="52"/>
      <c r="B49" s="58"/>
      <c r="C49" s="26" t="s">
        <v>62</v>
      </c>
      <c r="D49" s="26" t="s">
        <v>86</v>
      </c>
      <c r="E49" s="42">
        <f>53514.6+35966</f>
        <v>89480.6</v>
      </c>
    </row>
    <row r="50" spans="1:5" ht="15" x14ac:dyDescent="0.2">
      <c r="A50" s="52">
        <v>12</v>
      </c>
      <c r="B50" s="58" t="s">
        <v>41</v>
      </c>
      <c r="C50" s="26" t="s">
        <v>61</v>
      </c>
      <c r="D50" s="26" t="s">
        <v>112</v>
      </c>
      <c r="E50" s="42">
        <v>91048.81</v>
      </c>
    </row>
    <row r="51" spans="1:5" ht="60" x14ac:dyDescent="0.2">
      <c r="A51" s="52"/>
      <c r="B51" s="58"/>
      <c r="C51" s="27" t="s">
        <v>51</v>
      </c>
      <c r="D51" s="26" t="s">
        <v>87</v>
      </c>
      <c r="E51" s="42">
        <v>59380.37</v>
      </c>
    </row>
    <row r="52" spans="1:5" ht="15" x14ac:dyDescent="0.2">
      <c r="A52" s="52"/>
      <c r="B52" s="58"/>
      <c r="C52" s="26" t="s">
        <v>62</v>
      </c>
      <c r="D52" s="26" t="s">
        <v>88</v>
      </c>
      <c r="E52" s="42">
        <f>65786.87+29775</f>
        <v>95561.87</v>
      </c>
    </row>
    <row r="53" spans="1:5" ht="15" x14ac:dyDescent="0.2">
      <c r="A53" s="52"/>
      <c r="B53" s="58"/>
      <c r="C53" s="26" t="s">
        <v>62</v>
      </c>
      <c r="D53" s="26" t="s">
        <v>125</v>
      </c>
      <c r="E53" s="42">
        <f>65172.84+31649</f>
        <v>96821.84</v>
      </c>
    </row>
    <row r="54" spans="1:5" ht="15" x14ac:dyDescent="0.2">
      <c r="A54" s="52"/>
      <c r="B54" s="58"/>
      <c r="C54" s="26" t="s">
        <v>62</v>
      </c>
      <c r="D54" s="26" t="s">
        <v>89</v>
      </c>
      <c r="E54" s="42">
        <f>69646.32+27424</f>
        <v>97070.32</v>
      </c>
    </row>
    <row r="55" spans="1:5" ht="15" x14ac:dyDescent="0.2">
      <c r="A55" s="52"/>
      <c r="B55" s="58"/>
      <c r="C55" s="26" t="s">
        <v>62</v>
      </c>
      <c r="D55" s="26" t="s">
        <v>90</v>
      </c>
      <c r="E55" s="42">
        <f>75196.26+34193</f>
        <v>109389.26</v>
      </c>
    </row>
    <row r="56" spans="1:5" ht="15" x14ac:dyDescent="0.2">
      <c r="A56" s="52">
        <v>13</v>
      </c>
      <c r="B56" s="58" t="s">
        <v>42</v>
      </c>
      <c r="C56" s="26" t="s">
        <v>61</v>
      </c>
      <c r="D56" s="26" t="s">
        <v>143</v>
      </c>
      <c r="E56" s="42">
        <v>86919.93</v>
      </c>
    </row>
    <row r="57" spans="1:5" ht="60" x14ac:dyDescent="0.2">
      <c r="A57" s="52"/>
      <c r="B57" s="58"/>
      <c r="C57" s="26" t="s">
        <v>51</v>
      </c>
      <c r="D57" s="26" t="s">
        <v>101</v>
      </c>
      <c r="E57" s="42">
        <v>53018.98</v>
      </c>
    </row>
    <row r="58" spans="1:5" ht="15" x14ac:dyDescent="0.2">
      <c r="A58" s="52"/>
      <c r="B58" s="58"/>
      <c r="C58" s="26" t="s">
        <v>62</v>
      </c>
      <c r="D58" s="26" t="s">
        <v>91</v>
      </c>
      <c r="E58" s="42">
        <f>57707.28+43293</f>
        <v>101000.28</v>
      </c>
    </row>
    <row r="59" spans="1:5" ht="15" x14ac:dyDescent="0.2">
      <c r="A59" s="52"/>
      <c r="B59" s="58"/>
      <c r="C59" s="26" t="s">
        <v>62</v>
      </c>
      <c r="D59" s="26" t="s">
        <v>126</v>
      </c>
      <c r="E59" s="42">
        <v>60578.95</v>
      </c>
    </row>
    <row r="60" spans="1:5" ht="15" x14ac:dyDescent="0.2">
      <c r="A60" s="52">
        <v>14</v>
      </c>
      <c r="B60" s="58" t="s">
        <v>45</v>
      </c>
      <c r="C60" s="26" t="s">
        <v>61</v>
      </c>
      <c r="D60" s="26" t="s">
        <v>104</v>
      </c>
      <c r="E60" s="42">
        <f>85033.6+23111</f>
        <v>108144.6</v>
      </c>
    </row>
    <row r="61" spans="1:5" ht="60" x14ac:dyDescent="0.2">
      <c r="A61" s="52"/>
      <c r="B61" s="58"/>
      <c r="C61" s="27" t="s">
        <v>51</v>
      </c>
      <c r="D61" s="30" t="s">
        <v>92</v>
      </c>
      <c r="E61" s="42">
        <v>63400.11</v>
      </c>
    </row>
    <row r="62" spans="1:5" ht="15" x14ac:dyDescent="0.2">
      <c r="A62" s="52"/>
      <c r="B62" s="58"/>
      <c r="C62" s="26" t="s">
        <v>62</v>
      </c>
      <c r="D62" s="30" t="s">
        <v>144</v>
      </c>
      <c r="E62" s="42">
        <v>56798.7</v>
      </c>
    </row>
    <row r="63" spans="1:5" ht="15" x14ac:dyDescent="0.2">
      <c r="A63" s="52"/>
      <c r="B63" s="58"/>
      <c r="C63" s="26" t="s">
        <v>62</v>
      </c>
      <c r="D63" s="30" t="s">
        <v>145</v>
      </c>
      <c r="E63" s="42">
        <v>59501.4</v>
      </c>
    </row>
    <row r="64" spans="1:5" ht="15" x14ac:dyDescent="0.2">
      <c r="A64" s="52"/>
      <c r="B64" s="58"/>
      <c r="C64" s="26" t="s">
        <v>62</v>
      </c>
      <c r="D64" s="30" t="s">
        <v>93</v>
      </c>
      <c r="E64" s="42">
        <f>53004.74+29622</f>
        <v>82626.739999999991</v>
      </c>
    </row>
    <row r="65" spans="1:5" ht="15" x14ac:dyDescent="0.2">
      <c r="A65" s="59"/>
      <c r="B65" s="60"/>
      <c r="C65" s="7"/>
      <c r="D65" s="8"/>
      <c r="E65" s="9"/>
    </row>
    <row r="66" spans="1:5" ht="15" x14ac:dyDescent="0.2">
      <c r="A66" s="59"/>
      <c r="B66" s="60"/>
      <c r="C66" s="10"/>
      <c r="D66" s="8"/>
      <c r="E66" s="9"/>
    </row>
    <row r="67" spans="1:5" ht="15" x14ac:dyDescent="0.2">
      <c r="A67" s="11"/>
      <c r="B67" s="12"/>
      <c r="C67" s="7"/>
      <c r="D67" s="8"/>
      <c r="E67" s="9"/>
    </row>
    <row r="68" spans="1:5" ht="15" x14ac:dyDescent="0.2">
      <c r="A68" s="11"/>
      <c r="B68" s="12"/>
      <c r="C68" s="7"/>
      <c r="D68" s="8"/>
      <c r="E68" s="9"/>
    </row>
    <row r="69" spans="1:5" ht="15" x14ac:dyDescent="0.2">
      <c r="A69" s="59"/>
      <c r="B69" s="60"/>
      <c r="C69" s="7"/>
      <c r="D69" s="8"/>
      <c r="E69" s="9"/>
    </row>
    <row r="70" spans="1:5" ht="15" x14ac:dyDescent="0.2">
      <c r="A70" s="59"/>
      <c r="B70" s="60"/>
      <c r="C70" s="7"/>
      <c r="D70" s="8"/>
      <c r="E70" s="9"/>
    </row>
    <row r="71" spans="1:5" ht="15" x14ac:dyDescent="0.2">
      <c r="A71" s="59"/>
      <c r="B71" s="60"/>
      <c r="C71" s="7"/>
      <c r="D71" s="8"/>
      <c r="E71" s="9"/>
    </row>
    <row r="72" spans="1:5" ht="15" x14ac:dyDescent="0.2">
      <c r="A72" s="59"/>
      <c r="B72" s="60"/>
      <c r="C72" s="10"/>
      <c r="D72" s="8"/>
      <c r="E72" s="9"/>
    </row>
    <row r="73" spans="1:5" ht="15" x14ac:dyDescent="0.2">
      <c r="A73" s="11"/>
      <c r="B73" s="12"/>
      <c r="C73" s="7"/>
      <c r="D73" s="8"/>
      <c r="E73" s="9"/>
    </row>
    <row r="74" spans="1:5" ht="15" x14ac:dyDescent="0.2">
      <c r="A74" s="63"/>
      <c r="B74" s="60"/>
      <c r="C74" s="7"/>
      <c r="D74" s="8"/>
      <c r="E74" s="9"/>
    </row>
    <row r="75" spans="1:5" ht="15" x14ac:dyDescent="0.2">
      <c r="A75" s="63"/>
      <c r="B75" s="60"/>
      <c r="C75" s="10"/>
      <c r="D75" s="13"/>
      <c r="E75" s="9"/>
    </row>
    <row r="76" spans="1:5" ht="15" x14ac:dyDescent="0.2">
      <c r="A76" s="63"/>
      <c r="B76" s="60"/>
      <c r="C76" s="4"/>
      <c r="D76" s="13"/>
      <c r="E76" s="9"/>
    </row>
    <row r="77" spans="1:5" x14ac:dyDescent="0.2">
      <c r="A77" s="4"/>
    </row>
    <row r="78" spans="1:5" x14ac:dyDescent="0.2">
      <c r="A78" s="4"/>
    </row>
    <row r="79" spans="1:5" x14ac:dyDescent="0.2">
      <c r="A79" s="4"/>
    </row>
    <row r="80" spans="1:5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</sheetData>
  <mergeCells count="35">
    <mergeCell ref="A18:A19"/>
    <mergeCell ref="B25:B28"/>
    <mergeCell ref="A29:A31"/>
    <mergeCell ref="A74:A76"/>
    <mergeCell ref="B74:B76"/>
    <mergeCell ref="A69:A70"/>
    <mergeCell ref="B69:B70"/>
    <mergeCell ref="A71:A72"/>
    <mergeCell ref="B71:B72"/>
    <mergeCell ref="A50:A55"/>
    <mergeCell ref="B50:B55"/>
    <mergeCell ref="A56:A59"/>
    <mergeCell ref="B56:B59"/>
    <mergeCell ref="B18:B19"/>
    <mergeCell ref="A1:E1"/>
    <mergeCell ref="A3:A7"/>
    <mergeCell ref="B3:B7"/>
    <mergeCell ref="A8:A12"/>
    <mergeCell ref="B8:B12"/>
    <mergeCell ref="A13:A17"/>
    <mergeCell ref="B13:B17"/>
    <mergeCell ref="A20:A24"/>
    <mergeCell ref="A65:A66"/>
    <mergeCell ref="B65:B66"/>
    <mergeCell ref="B60:B64"/>
    <mergeCell ref="A60:A64"/>
    <mergeCell ref="B29:B31"/>
    <mergeCell ref="A45:A49"/>
    <mergeCell ref="B45:B49"/>
    <mergeCell ref="A32:A37"/>
    <mergeCell ref="B32:B37"/>
    <mergeCell ref="B39:B44"/>
    <mergeCell ref="A39:A44"/>
    <mergeCell ref="B20:B24"/>
    <mergeCell ref="A25:A28"/>
  </mergeCells>
  <pageMargins left="0.19685039370078741" right="0" top="0.39370078740157483" bottom="0.3937007874015748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80" zoomScaleNormal="80" workbookViewId="0">
      <selection activeCell="D14" sqref="D14"/>
    </sheetView>
  </sheetViews>
  <sheetFormatPr defaultColWidth="8.85546875" defaultRowHeight="15" x14ac:dyDescent="0.2"/>
  <cols>
    <col min="1" max="1" width="8.85546875" style="15" customWidth="1"/>
    <col min="2" max="2" width="43.42578125" style="15" customWidth="1"/>
    <col min="3" max="3" width="19.28515625" style="15" customWidth="1"/>
    <col min="4" max="4" width="26.7109375" style="15" customWidth="1"/>
    <col min="5" max="5" width="23.7109375" style="15" customWidth="1"/>
    <col min="6" max="16384" width="8.85546875" style="15"/>
  </cols>
  <sheetData>
    <row r="1" spans="1:5" x14ac:dyDescent="0.2">
      <c r="A1" s="64" t="s">
        <v>73</v>
      </c>
      <c r="B1" s="64"/>
      <c r="C1" s="64"/>
      <c r="D1" s="64"/>
      <c r="E1" s="64"/>
    </row>
    <row r="2" spans="1:5" s="16" customFormat="1" ht="45" x14ac:dyDescent="0.2">
      <c r="A2" s="1" t="s">
        <v>22</v>
      </c>
      <c r="B2" s="1" t="s">
        <v>146</v>
      </c>
      <c r="C2" s="1" t="s">
        <v>147</v>
      </c>
      <c r="D2" s="1" t="s">
        <v>48</v>
      </c>
      <c r="E2" s="1" t="s">
        <v>148</v>
      </c>
    </row>
    <row r="3" spans="1:5" ht="45" x14ac:dyDescent="0.2">
      <c r="A3" s="20">
        <v>1</v>
      </c>
      <c r="B3" s="21" t="s">
        <v>149</v>
      </c>
      <c r="C3" s="33" t="s">
        <v>74</v>
      </c>
      <c r="D3" s="30" t="s">
        <v>12</v>
      </c>
      <c r="E3" s="46">
        <v>67793.69</v>
      </c>
    </row>
    <row r="4" spans="1:5" ht="30" x14ac:dyDescent="0.2">
      <c r="A4" s="57">
        <v>2</v>
      </c>
      <c r="B4" s="53" t="s">
        <v>29</v>
      </c>
      <c r="C4" s="33" t="s">
        <v>74</v>
      </c>
      <c r="D4" s="30" t="s">
        <v>10</v>
      </c>
      <c r="E4" s="46">
        <v>86604</v>
      </c>
    </row>
    <row r="5" spans="1:5" ht="30" x14ac:dyDescent="0.2">
      <c r="A5" s="57"/>
      <c r="B5" s="53"/>
      <c r="C5" s="26" t="s">
        <v>62</v>
      </c>
      <c r="D5" s="30" t="s">
        <v>75</v>
      </c>
      <c r="E5" s="46">
        <v>90406</v>
      </c>
    </row>
    <row r="6" spans="1:5" ht="30" x14ac:dyDescent="0.2">
      <c r="A6" s="57"/>
      <c r="B6" s="53"/>
      <c r="C6" s="26" t="s">
        <v>62</v>
      </c>
      <c r="D6" s="30" t="s">
        <v>166</v>
      </c>
      <c r="E6" s="46">
        <v>95571</v>
      </c>
    </row>
    <row r="7" spans="1:5" ht="75" x14ac:dyDescent="0.2">
      <c r="A7" s="57"/>
      <c r="B7" s="53"/>
      <c r="C7" s="27" t="s">
        <v>51</v>
      </c>
      <c r="D7" s="30" t="s">
        <v>16</v>
      </c>
      <c r="E7" s="46">
        <v>82425</v>
      </c>
    </row>
    <row r="8" spans="1:5" ht="30" x14ac:dyDescent="0.2">
      <c r="A8" s="57"/>
      <c r="B8" s="53"/>
      <c r="C8" s="26" t="s">
        <v>53</v>
      </c>
      <c r="D8" s="30" t="s">
        <v>17</v>
      </c>
      <c r="E8" s="46">
        <v>76240</v>
      </c>
    </row>
    <row r="9" spans="1:5" ht="47.25" customHeight="1" x14ac:dyDescent="0.2">
      <c r="A9" s="57">
        <v>3</v>
      </c>
      <c r="B9" s="53" t="s">
        <v>138</v>
      </c>
      <c r="C9" s="33" t="s">
        <v>74</v>
      </c>
      <c r="D9" s="30" t="s">
        <v>15</v>
      </c>
      <c r="E9" s="46">
        <v>87610.34</v>
      </c>
    </row>
    <row r="10" spans="1:5" ht="47.25" customHeight="1" x14ac:dyDescent="0.2">
      <c r="A10" s="57"/>
      <c r="B10" s="53"/>
      <c r="C10" s="26" t="s">
        <v>62</v>
      </c>
      <c r="D10" s="30" t="s">
        <v>109</v>
      </c>
      <c r="E10" s="46">
        <v>46935.82</v>
      </c>
    </row>
    <row r="11" spans="1:5" ht="30" x14ac:dyDescent="0.2">
      <c r="A11" s="57"/>
      <c r="B11" s="53"/>
      <c r="C11" s="26" t="s">
        <v>62</v>
      </c>
      <c r="D11" s="27" t="s">
        <v>106</v>
      </c>
      <c r="E11" s="46">
        <v>46189.64</v>
      </c>
    </row>
    <row r="12" spans="1:5" ht="60" x14ac:dyDescent="0.2">
      <c r="A12" s="20">
        <v>4</v>
      </c>
      <c r="B12" s="22" t="s">
        <v>117</v>
      </c>
      <c r="C12" s="33" t="s">
        <v>74</v>
      </c>
      <c r="D12" s="30" t="s">
        <v>131</v>
      </c>
      <c r="E12" s="46">
        <v>80301.210000000006</v>
      </c>
    </row>
    <row r="13" spans="1:5" ht="30" x14ac:dyDescent="0.2">
      <c r="A13" s="52">
        <v>5</v>
      </c>
      <c r="B13" s="53" t="s">
        <v>123</v>
      </c>
      <c r="C13" s="32" t="s">
        <v>74</v>
      </c>
      <c r="D13" s="27" t="s">
        <v>120</v>
      </c>
      <c r="E13" s="47">
        <v>72668.69</v>
      </c>
    </row>
    <row r="14" spans="1:5" ht="30" x14ac:dyDescent="0.2">
      <c r="A14" s="52"/>
      <c r="B14" s="53"/>
      <c r="C14" s="27" t="s">
        <v>119</v>
      </c>
      <c r="D14" s="27" t="s">
        <v>121</v>
      </c>
      <c r="E14" s="47">
        <v>100474.14</v>
      </c>
    </row>
    <row r="15" spans="1:5" ht="30" x14ac:dyDescent="0.2">
      <c r="A15" s="52"/>
      <c r="B15" s="53"/>
      <c r="C15" s="26" t="s">
        <v>62</v>
      </c>
      <c r="D15" s="27" t="s">
        <v>132</v>
      </c>
      <c r="E15" s="47">
        <v>44935.12</v>
      </c>
    </row>
    <row r="16" spans="1:5" ht="33" customHeight="1" x14ac:dyDescent="0.2">
      <c r="A16" s="52"/>
      <c r="B16" s="53"/>
      <c r="C16" s="26" t="s">
        <v>62</v>
      </c>
      <c r="D16" s="23" t="s">
        <v>122</v>
      </c>
      <c r="E16" s="42">
        <v>45126.61</v>
      </c>
    </row>
    <row r="17" spans="1:5" s="17" customFormat="1" ht="15" customHeight="1" x14ac:dyDescent="0.2">
      <c r="A17" s="14"/>
      <c r="B17" s="14"/>
      <c r="C17" s="14"/>
      <c r="D17" s="14"/>
      <c r="E17" s="14"/>
    </row>
    <row r="18" spans="1:5" x14ac:dyDescent="0.2">
      <c r="A18" s="11"/>
      <c r="B18" s="12"/>
      <c r="C18" s="7"/>
      <c r="D18" s="8"/>
      <c r="E18" s="18"/>
    </row>
    <row r="19" spans="1:5" x14ac:dyDescent="0.2">
      <c r="A19" s="11"/>
      <c r="B19" s="12"/>
      <c r="C19" s="7"/>
      <c r="D19" s="8"/>
      <c r="E19" s="18"/>
    </row>
    <row r="20" spans="1:5" x14ac:dyDescent="0.2">
      <c r="A20" s="11"/>
      <c r="B20" s="12"/>
      <c r="C20" s="7"/>
      <c r="D20" s="8"/>
      <c r="E20" s="18"/>
    </row>
    <row r="21" spans="1:5" x14ac:dyDescent="0.2">
      <c r="A21" s="11"/>
      <c r="B21" s="12"/>
      <c r="C21" s="7"/>
      <c r="D21" s="8"/>
      <c r="E21" s="18"/>
    </row>
    <row r="22" spans="1:5" ht="47.25" customHeight="1" x14ac:dyDescent="0.2">
      <c r="A22" s="59"/>
      <c r="B22" s="65"/>
      <c r="C22" s="7"/>
      <c r="D22" s="8"/>
      <c r="E22" s="18"/>
    </row>
    <row r="23" spans="1:5" x14ac:dyDescent="0.2">
      <c r="A23" s="59"/>
      <c r="B23" s="65"/>
      <c r="C23" s="10"/>
      <c r="D23" s="8"/>
      <c r="E23" s="18"/>
    </row>
    <row r="24" spans="1:5" ht="47.25" customHeight="1" x14ac:dyDescent="0.2">
      <c r="A24" s="59"/>
      <c r="B24" s="60"/>
      <c r="C24" s="7"/>
      <c r="D24" s="10"/>
      <c r="E24" s="19"/>
    </row>
    <row r="25" spans="1:5" ht="48" customHeight="1" x14ac:dyDescent="0.2">
      <c r="A25" s="59"/>
      <c r="B25" s="60"/>
      <c r="C25" s="7"/>
      <c r="D25" s="10"/>
      <c r="E25" s="19"/>
    </row>
    <row r="26" spans="1:5" x14ac:dyDescent="0.2">
      <c r="A26" s="11"/>
      <c r="B26" s="12"/>
      <c r="C26" s="7"/>
      <c r="D26" s="8"/>
      <c r="E26" s="18"/>
    </row>
    <row r="27" spans="1:5" x14ac:dyDescent="0.2">
      <c r="A27" s="11"/>
      <c r="B27" s="12"/>
      <c r="C27" s="7"/>
      <c r="D27" s="8"/>
      <c r="E27" s="18"/>
    </row>
    <row r="28" spans="1:5" x14ac:dyDescent="0.2">
      <c r="A28" s="59"/>
      <c r="B28" s="60"/>
      <c r="C28" s="7"/>
      <c r="D28" s="8"/>
      <c r="E28" s="18"/>
    </row>
    <row r="29" spans="1:5" ht="87" customHeight="1" x14ac:dyDescent="0.2">
      <c r="A29" s="59"/>
      <c r="B29" s="60"/>
      <c r="C29" s="10"/>
      <c r="D29" s="8"/>
      <c r="E29" s="18"/>
    </row>
    <row r="30" spans="1:5" x14ac:dyDescent="0.2">
      <c r="A30" s="11"/>
      <c r="B30" s="12"/>
      <c r="C30" s="7"/>
      <c r="D30" s="8"/>
      <c r="E30" s="18"/>
    </row>
    <row r="31" spans="1:5" x14ac:dyDescent="0.2">
      <c r="A31" s="11"/>
      <c r="B31" s="12"/>
      <c r="C31" s="7"/>
      <c r="D31" s="8"/>
      <c r="E31" s="18"/>
    </row>
    <row r="32" spans="1:5" ht="47.25" customHeight="1" x14ac:dyDescent="0.2">
      <c r="A32" s="59"/>
      <c r="B32" s="60"/>
      <c r="C32" s="7"/>
      <c r="D32" s="8"/>
      <c r="E32" s="18"/>
    </row>
    <row r="33" spans="1:5" ht="36.75" customHeight="1" x14ac:dyDescent="0.2">
      <c r="A33" s="59"/>
      <c r="B33" s="60"/>
      <c r="C33" s="7"/>
      <c r="D33" s="8"/>
      <c r="E33" s="18"/>
    </row>
    <row r="34" spans="1:5" x14ac:dyDescent="0.2">
      <c r="A34" s="59"/>
      <c r="B34" s="60"/>
      <c r="C34" s="7"/>
      <c r="D34" s="8"/>
      <c r="E34" s="18"/>
    </row>
    <row r="35" spans="1:5" ht="94.5" customHeight="1" x14ac:dyDescent="0.2">
      <c r="A35" s="59"/>
      <c r="B35" s="60"/>
      <c r="C35" s="10"/>
      <c r="D35" s="8"/>
      <c r="E35" s="18"/>
    </row>
    <row r="36" spans="1:5" x14ac:dyDescent="0.2">
      <c r="A36" s="11"/>
      <c r="B36" s="12"/>
      <c r="C36" s="7"/>
      <c r="D36" s="8"/>
      <c r="E36" s="18"/>
    </row>
    <row r="37" spans="1:5" ht="47.25" customHeight="1" x14ac:dyDescent="0.2">
      <c r="A37" s="63"/>
      <c r="B37" s="60"/>
      <c r="C37" s="7"/>
      <c r="D37" s="8"/>
      <c r="E37" s="18"/>
    </row>
    <row r="38" spans="1:5" ht="94.5" customHeight="1" x14ac:dyDescent="0.2">
      <c r="A38" s="63"/>
      <c r="B38" s="60"/>
      <c r="C38" s="10"/>
      <c r="D38" s="13"/>
      <c r="E38" s="18"/>
    </row>
    <row r="39" spans="1:5" x14ac:dyDescent="0.2">
      <c r="A39" s="63"/>
      <c r="B39" s="60"/>
      <c r="C39" s="17"/>
      <c r="D39" s="13"/>
      <c r="E39" s="18"/>
    </row>
    <row r="40" spans="1:5" x14ac:dyDescent="0.2">
      <c r="A40" s="17"/>
    </row>
    <row r="41" spans="1:5" x14ac:dyDescent="0.2">
      <c r="A41" s="17"/>
    </row>
    <row r="42" spans="1:5" x14ac:dyDescent="0.2">
      <c r="A42" s="17"/>
    </row>
    <row r="43" spans="1:5" x14ac:dyDescent="0.2">
      <c r="A43" s="17"/>
    </row>
    <row r="44" spans="1:5" x14ac:dyDescent="0.2">
      <c r="A44" s="17"/>
    </row>
    <row r="45" spans="1:5" x14ac:dyDescent="0.2">
      <c r="A45" s="17"/>
    </row>
    <row r="46" spans="1:5" x14ac:dyDescent="0.2">
      <c r="A46" s="17"/>
    </row>
    <row r="47" spans="1:5" x14ac:dyDescent="0.2">
      <c r="A47" s="17"/>
    </row>
    <row r="48" spans="1:5" x14ac:dyDescent="0.2">
      <c r="A48" s="17"/>
    </row>
    <row r="49" spans="1:1" x14ac:dyDescent="0.2">
      <c r="A49" s="17"/>
    </row>
    <row r="50" spans="1:1" x14ac:dyDescent="0.2">
      <c r="A50" s="17"/>
    </row>
  </sheetData>
  <mergeCells count="19">
    <mergeCell ref="A1:E1"/>
    <mergeCell ref="A22:A23"/>
    <mergeCell ref="B22:B23"/>
    <mergeCell ref="A13:A16"/>
    <mergeCell ref="B13:B16"/>
    <mergeCell ref="A37:A39"/>
    <mergeCell ref="B37:B39"/>
    <mergeCell ref="A4:A8"/>
    <mergeCell ref="B4:B8"/>
    <mergeCell ref="A28:A29"/>
    <mergeCell ref="B28:B29"/>
    <mergeCell ref="A32:A33"/>
    <mergeCell ref="B32:B33"/>
    <mergeCell ref="A34:A35"/>
    <mergeCell ref="B34:B35"/>
    <mergeCell ref="A24:A25"/>
    <mergeCell ref="B24:B25"/>
    <mergeCell ref="B9:B11"/>
    <mergeCell ref="A9:A11"/>
  </mergeCells>
  <pageMargins left="0.78740157480314965" right="0.31496062992125984" top="0.39370078740157483" bottom="0.39370078740157483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="80" zoomScaleNormal="80" workbookViewId="0">
      <selection activeCell="F5" sqref="F5"/>
    </sheetView>
  </sheetViews>
  <sheetFormatPr defaultColWidth="8.85546875" defaultRowHeight="15" x14ac:dyDescent="0.2"/>
  <cols>
    <col min="1" max="1" width="8.85546875" style="15" customWidth="1"/>
    <col min="2" max="2" width="43.42578125" style="15" customWidth="1"/>
    <col min="3" max="3" width="19.140625" style="15" customWidth="1"/>
    <col min="4" max="4" width="25.7109375" style="15" customWidth="1"/>
    <col min="5" max="5" width="24.28515625" style="15" customWidth="1"/>
    <col min="6" max="16384" width="8.85546875" style="15"/>
  </cols>
  <sheetData>
    <row r="1" spans="1:5" x14ac:dyDescent="0.2">
      <c r="A1" s="66" t="s">
        <v>96</v>
      </c>
      <c r="B1" s="66"/>
      <c r="C1" s="66"/>
      <c r="D1" s="66"/>
      <c r="E1" s="66"/>
    </row>
    <row r="2" spans="1:5" s="16" customFormat="1" ht="55.9" customHeight="1" x14ac:dyDescent="0.2">
      <c r="A2" s="1" t="s">
        <v>22</v>
      </c>
      <c r="B2" s="1" t="s">
        <v>146</v>
      </c>
      <c r="C2" s="1" t="s">
        <v>147</v>
      </c>
      <c r="D2" s="1" t="s">
        <v>48</v>
      </c>
      <c r="E2" s="1" t="s">
        <v>148</v>
      </c>
    </row>
    <row r="3" spans="1:5" ht="31.5" customHeight="1" x14ac:dyDescent="0.2">
      <c r="A3" s="57">
        <v>1</v>
      </c>
      <c r="B3" s="67" t="s">
        <v>76</v>
      </c>
      <c r="C3" s="34" t="s">
        <v>74</v>
      </c>
      <c r="D3" s="31" t="s">
        <v>77</v>
      </c>
      <c r="E3" s="49">
        <v>92706.7</v>
      </c>
    </row>
    <row r="4" spans="1:5" ht="31.9" customHeight="1" x14ac:dyDescent="0.2">
      <c r="A4" s="57"/>
      <c r="B4" s="67"/>
      <c r="C4" s="34" t="s">
        <v>78</v>
      </c>
      <c r="D4" s="24" t="s">
        <v>118</v>
      </c>
      <c r="E4" s="50">
        <v>89811.34</v>
      </c>
    </row>
    <row r="5" spans="1:5" x14ac:dyDescent="0.25">
      <c r="A5" s="11"/>
      <c r="B5" s="12"/>
      <c r="C5" s="7"/>
      <c r="D5" s="10"/>
      <c r="E5" s="18"/>
    </row>
    <row r="6" spans="1:5" x14ac:dyDescent="0.25">
      <c r="A6" s="11"/>
      <c r="B6" s="12"/>
      <c r="C6" s="7"/>
      <c r="D6" s="25"/>
      <c r="E6" s="18"/>
    </row>
    <row r="7" spans="1:5" x14ac:dyDescent="0.25">
      <c r="A7" s="11"/>
      <c r="B7" s="12"/>
      <c r="C7" s="7"/>
      <c r="D7" s="10"/>
      <c r="E7" s="18"/>
    </row>
    <row r="8" spans="1:5" x14ac:dyDescent="0.25">
      <c r="A8" s="11"/>
      <c r="B8" s="12"/>
      <c r="C8" s="7"/>
      <c r="D8" s="10"/>
      <c r="E8" s="18"/>
    </row>
    <row r="9" spans="1:5" x14ac:dyDescent="0.25">
      <c r="A9" s="11"/>
      <c r="B9" s="12"/>
      <c r="C9" s="7"/>
      <c r="D9" s="10"/>
      <c r="E9" s="18"/>
    </row>
    <row r="10" spans="1:5" ht="63" customHeight="1" x14ac:dyDescent="0.2">
      <c r="A10" s="59"/>
      <c r="B10" s="65"/>
      <c r="C10" s="7"/>
      <c r="D10" s="10"/>
      <c r="E10" s="18"/>
    </row>
    <row r="11" spans="1:5" x14ac:dyDescent="0.2">
      <c r="A11" s="59"/>
      <c r="B11" s="65"/>
      <c r="C11" s="10"/>
      <c r="D11" s="10"/>
      <c r="E11" s="18"/>
    </row>
    <row r="12" spans="1:5" x14ac:dyDescent="0.25">
      <c r="A12" s="11"/>
      <c r="B12" s="12"/>
      <c r="C12" s="7"/>
      <c r="D12" s="8"/>
      <c r="E12" s="18"/>
    </row>
    <row r="13" spans="1:5" x14ac:dyDescent="0.25">
      <c r="A13" s="11"/>
      <c r="B13" s="12"/>
      <c r="C13" s="7"/>
      <c r="D13" s="8"/>
      <c r="E13" s="18"/>
    </row>
    <row r="14" spans="1:5" x14ac:dyDescent="0.25">
      <c r="A14" s="11"/>
      <c r="B14" s="12"/>
      <c r="C14" s="7"/>
      <c r="D14" s="8"/>
      <c r="E14" s="18"/>
    </row>
    <row r="15" spans="1:5" x14ac:dyDescent="0.25">
      <c r="A15" s="11"/>
      <c r="B15" s="12"/>
      <c r="C15" s="7"/>
      <c r="D15" s="8"/>
      <c r="E15" s="18"/>
    </row>
    <row r="16" spans="1:5" ht="47.25" customHeight="1" x14ac:dyDescent="0.2">
      <c r="A16" s="59"/>
      <c r="B16" s="65"/>
      <c r="C16" s="7"/>
      <c r="D16" s="8"/>
      <c r="E16" s="18"/>
    </row>
    <row r="17" spans="1:5" x14ac:dyDescent="0.2">
      <c r="A17" s="59"/>
      <c r="B17" s="65"/>
      <c r="C17" s="10"/>
      <c r="D17" s="8"/>
      <c r="E17" s="18"/>
    </row>
    <row r="18" spans="1:5" ht="47.25" customHeight="1" x14ac:dyDescent="0.2">
      <c r="A18" s="59"/>
      <c r="B18" s="60"/>
      <c r="C18" s="7"/>
      <c r="D18" s="10"/>
      <c r="E18" s="19"/>
    </row>
    <row r="19" spans="1:5" ht="48" customHeight="1" x14ac:dyDescent="0.2">
      <c r="A19" s="59"/>
      <c r="B19" s="60"/>
      <c r="C19" s="7"/>
      <c r="D19" s="10"/>
      <c r="E19" s="19"/>
    </row>
    <row r="20" spans="1:5" x14ac:dyDescent="0.2">
      <c r="A20" s="11"/>
      <c r="B20" s="12"/>
      <c r="C20" s="7"/>
      <c r="D20" s="8"/>
      <c r="E20" s="18"/>
    </row>
    <row r="21" spans="1:5" x14ac:dyDescent="0.2">
      <c r="A21" s="11"/>
      <c r="B21" s="12"/>
      <c r="C21" s="7"/>
      <c r="D21" s="8"/>
      <c r="E21" s="18"/>
    </row>
    <row r="22" spans="1:5" x14ac:dyDescent="0.2">
      <c r="A22" s="59"/>
      <c r="B22" s="60"/>
      <c r="C22" s="7"/>
      <c r="D22" s="8"/>
      <c r="E22" s="18"/>
    </row>
    <row r="23" spans="1:5" ht="87" customHeight="1" x14ac:dyDescent="0.2">
      <c r="A23" s="59"/>
      <c r="B23" s="60"/>
      <c r="C23" s="10"/>
      <c r="D23" s="8"/>
      <c r="E23" s="18"/>
    </row>
    <row r="24" spans="1:5" x14ac:dyDescent="0.2">
      <c r="A24" s="11"/>
      <c r="B24" s="12"/>
      <c r="C24" s="7"/>
      <c r="D24" s="8"/>
      <c r="E24" s="18"/>
    </row>
    <row r="25" spans="1:5" x14ac:dyDescent="0.2">
      <c r="A25" s="11"/>
      <c r="B25" s="12"/>
      <c r="C25" s="7"/>
      <c r="D25" s="8"/>
      <c r="E25" s="18"/>
    </row>
    <row r="26" spans="1:5" ht="47.25" customHeight="1" x14ac:dyDescent="0.2">
      <c r="A26" s="59"/>
      <c r="B26" s="60"/>
      <c r="C26" s="7"/>
      <c r="D26" s="8"/>
      <c r="E26" s="18"/>
    </row>
    <row r="27" spans="1:5" ht="36.75" customHeight="1" x14ac:dyDescent="0.2">
      <c r="A27" s="59"/>
      <c r="B27" s="60"/>
      <c r="C27" s="7"/>
      <c r="D27" s="8"/>
      <c r="E27" s="18"/>
    </row>
    <row r="28" spans="1:5" x14ac:dyDescent="0.2">
      <c r="A28" s="59"/>
      <c r="B28" s="60"/>
      <c r="C28" s="7"/>
      <c r="D28" s="8"/>
      <c r="E28" s="18"/>
    </row>
    <row r="29" spans="1:5" ht="94.5" customHeight="1" x14ac:dyDescent="0.2">
      <c r="A29" s="59"/>
      <c r="B29" s="60"/>
      <c r="C29" s="10"/>
      <c r="D29" s="8"/>
      <c r="E29" s="18"/>
    </row>
    <row r="30" spans="1:5" x14ac:dyDescent="0.2">
      <c r="A30" s="11"/>
      <c r="B30" s="12"/>
      <c r="C30" s="7"/>
      <c r="D30" s="8"/>
      <c r="E30" s="18"/>
    </row>
    <row r="31" spans="1:5" ht="47.25" customHeight="1" x14ac:dyDescent="0.2">
      <c r="A31" s="63"/>
      <c r="B31" s="60"/>
      <c r="C31" s="7"/>
      <c r="D31" s="8"/>
      <c r="E31" s="18"/>
    </row>
    <row r="32" spans="1:5" ht="94.5" customHeight="1" x14ac:dyDescent="0.2">
      <c r="A32" s="63"/>
      <c r="B32" s="60"/>
      <c r="C32" s="10"/>
      <c r="D32" s="13"/>
      <c r="E32" s="18"/>
    </row>
    <row r="33" spans="1:5" x14ac:dyDescent="0.2">
      <c r="A33" s="63"/>
      <c r="B33" s="60"/>
      <c r="C33" s="17"/>
      <c r="D33" s="13"/>
      <c r="E33" s="18"/>
    </row>
    <row r="34" spans="1:5" x14ac:dyDescent="0.2">
      <c r="A34" s="17"/>
    </row>
    <row r="35" spans="1:5" x14ac:dyDescent="0.2">
      <c r="A35" s="17"/>
    </row>
    <row r="36" spans="1:5" x14ac:dyDescent="0.2">
      <c r="A36" s="17"/>
    </row>
    <row r="37" spans="1:5" x14ac:dyDescent="0.2">
      <c r="A37" s="17"/>
    </row>
    <row r="38" spans="1:5" x14ac:dyDescent="0.2">
      <c r="A38" s="17"/>
    </row>
    <row r="39" spans="1:5" x14ac:dyDescent="0.2">
      <c r="A39" s="17"/>
    </row>
    <row r="40" spans="1:5" x14ac:dyDescent="0.2">
      <c r="A40" s="17"/>
    </row>
    <row r="41" spans="1:5" x14ac:dyDescent="0.2">
      <c r="A41" s="17"/>
    </row>
    <row r="42" spans="1:5" x14ac:dyDescent="0.2">
      <c r="A42" s="17"/>
    </row>
    <row r="43" spans="1:5" x14ac:dyDescent="0.2">
      <c r="A43" s="17"/>
    </row>
    <row r="44" spans="1:5" x14ac:dyDescent="0.2">
      <c r="A44" s="17"/>
    </row>
  </sheetData>
  <mergeCells count="17">
    <mergeCell ref="A1:E1"/>
    <mergeCell ref="A10:A11"/>
    <mergeCell ref="B10:B11"/>
    <mergeCell ref="A28:A29"/>
    <mergeCell ref="B28:B29"/>
    <mergeCell ref="A3:A4"/>
    <mergeCell ref="B3:B4"/>
    <mergeCell ref="A16:A17"/>
    <mergeCell ref="B16:B17"/>
    <mergeCell ref="A31:A33"/>
    <mergeCell ref="B31:B33"/>
    <mergeCell ref="A18:A19"/>
    <mergeCell ref="B18:B19"/>
    <mergeCell ref="A22:A23"/>
    <mergeCell ref="B22:B23"/>
    <mergeCell ref="A26:A27"/>
    <mergeCell ref="B26:B27"/>
  </mergeCells>
  <pageMargins left="0.78740157480314965" right="0.31496062992125984" top="0.39370078740157483" bottom="0.39370078740157483" header="0.31496062992125984" footer="0.31496062992125984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ДОУ</vt:lpstr>
      <vt:lpstr>ОУ</vt:lpstr>
      <vt:lpstr>ДОП</vt:lpstr>
      <vt:lpstr>казен</vt:lpstr>
      <vt:lpstr>Лист1</vt:lpstr>
    </vt:vector>
  </TitlesOfParts>
  <Company>МКУ "ЦБ МУО ГО Краснотурьинск"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User_115_2</dc:creator>
  <cp:lastModifiedBy>user_120_1</cp:lastModifiedBy>
  <cp:lastPrinted>2024-05-07T06:40:40Z</cp:lastPrinted>
  <dcterms:created xsi:type="dcterms:W3CDTF">2014-02-05T08:50:31Z</dcterms:created>
  <dcterms:modified xsi:type="dcterms:W3CDTF">2024-05-13T04:47:40Z</dcterms:modified>
</cp:coreProperties>
</file>